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Решения Совета об исполнении б-та\Исполнение 2023 г\Публичные слушания\"/>
    </mc:Choice>
  </mc:AlternateContent>
  <bookViews>
    <workbookView xWindow="0" yWindow="0" windowWidth="28800" windowHeight="12435" tabRatio="601"/>
  </bookViews>
  <sheets>
    <sheet name="01.01.2021 исполнение доход" sheetId="2" r:id="rId1"/>
  </sheets>
  <definedNames>
    <definedName name="_xlnm.Print_Titles" localSheetId="0">'01.01.2021 исполнение доход'!$3:$5</definedName>
  </definedNames>
  <calcPr calcId="152511"/>
</workbook>
</file>

<file path=xl/calcChain.xml><?xml version="1.0" encoding="utf-8"?>
<calcChain xmlns="http://schemas.openxmlformats.org/spreadsheetml/2006/main">
  <c r="F9" i="2" l="1"/>
  <c r="E17" i="2"/>
  <c r="H31" i="2" l="1"/>
  <c r="F10" i="2" l="1"/>
  <c r="F11" i="2"/>
  <c r="F12" i="2"/>
  <c r="F13" i="2"/>
  <c r="F14" i="2"/>
  <c r="F15" i="2"/>
  <c r="F16" i="2"/>
  <c r="F19" i="2"/>
  <c r="F20" i="2"/>
  <c r="F21" i="2"/>
  <c r="F22" i="2"/>
  <c r="F23" i="2"/>
  <c r="F24" i="2"/>
  <c r="F27" i="2"/>
  <c r="F28" i="2"/>
  <c r="F29" i="2"/>
  <c r="F30" i="2"/>
  <c r="F31" i="2"/>
  <c r="H9" i="2"/>
  <c r="H10" i="2"/>
  <c r="H11" i="2"/>
  <c r="H12" i="2"/>
  <c r="H13" i="2"/>
  <c r="H14" i="2"/>
  <c r="H15" i="2"/>
  <c r="H16" i="2"/>
  <c r="H19" i="2"/>
  <c r="H20" i="2"/>
  <c r="H21" i="2"/>
  <c r="H22" i="2"/>
  <c r="H23" i="2"/>
  <c r="H24" i="2"/>
  <c r="H27" i="2"/>
  <c r="H28" i="2"/>
  <c r="H29" i="2"/>
  <c r="H30" i="2"/>
  <c r="D8" i="2" l="1"/>
  <c r="G17" i="2"/>
  <c r="E33" i="2" l="1"/>
  <c r="G33" i="2"/>
  <c r="E12" i="2" l="1"/>
  <c r="G12" i="2"/>
  <c r="C8" i="2"/>
  <c r="H8" i="2" s="1"/>
  <c r="B8" i="2"/>
  <c r="F8" i="2" s="1"/>
  <c r="G34" i="2"/>
  <c r="E34" i="2"/>
  <c r="G32" i="2"/>
  <c r="E32" i="2"/>
  <c r="G31" i="2"/>
  <c r="E31" i="2"/>
  <c r="G30" i="2"/>
  <c r="E30" i="2"/>
  <c r="G29" i="2"/>
  <c r="E29" i="2"/>
  <c r="G28" i="2"/>
  <c r="E28" i="2"/>
  <c r="G27" i="2"/>
  <c r="E27" i="2"/>
  <c r="D25" i="2"/>
  <c r="C25" i="2"/>
  <c r="B25" i="2"/>
  <c r="G24" i="2"/>
  <c r="E24" i="2"/>
  <c r="G23" i="2"/>
  <c r="E23" i="2"/>
  <c r="G22" i="2"/>
  <c r="E22" i="2"/>
  <c r="G21" i="2"/>
  <c r="E21" i="2"/>
  <c r="G20" i="2"/>
  <c r="E20" i="2"/>
  <c r="G19" i="2"/>
  <c r="E19" i="2"/>
  <c r="D18" i="2"/>
  <c r="F18" i="2" s="1"/>
  <c r="C18" i="2"/>
  <c r="B18" i="2"/>
  <c r="G16" i="2"/>
  <c r="E16" i="2"/>
  <c r="G15" i="2"/>
  <c r="E15" i="2"/>
  <c r="G14" i="2"/>
  <c r="E14" i="2"/>
  <c r="G13" i="2"/>
  <c r="E13" i="2"/>
  <c r="G11" i="2"/>
  <c r="E11" i="2"/>
  <c r="G10" i="2"/>
  <c r="E10" i="2"/>
  <c r="G9" i="2"/>
  <c r="E9" i="2"/>
  <c r="F25" i="2" l="1"/>
  <c r="H18" i="2"/>
  <c r="H25" i="2"/>
  <c r="G25" i="2"/>
  <c r="D6" i="2"/>
  <c r="C6" i="2"/>
  <c r="C35" i="2" s="1"/>
  <c r="B6" i="2"/>
  <c r="B35" i="2" s="1"/>
  <c r="E18" i="2"/>
  <c r="E8" i="2"/>
  <c r="G18" i="2"/>
  <c r="G8" i="2"/>
  <c r="E25" i="2"/>
  <c r="F6" i="2" l="1"/>
  <c r="H6" i="2"/>
  <c r="E6" i="2"/>
  <c r="D35" i="2"/>
  <c r="G6" i="2"/>
  <c r="H35" i="2" l="1"/>
  <c r="F35" i="2"/>
  <c r="E35" i="2"/>
  <c r="G35" i="2"/>
</calcChain>
</file>

<file path=xl/sharedStrings.xml><?xml version="1.0" encoding="utf-8"?>
<sst xmlns="http://schemas.openxmlformats.org/spreadsheetml/2006/main" count="69" uniqueCount="60">
  <si>
    <t>Наименование  показателя</t>
  </si>
  <si>
    <t>НАЛОГОВЫЕ И НЕНАЛОГОВЫЕ ДОХОДЫ</t>
  </si>
  <si>
    <t>НАЛОГОВЫЕ ДОХОДЫ</t>
  </si>
  <si>
    <t>Налог на доходы физических лиц</t>
  </si>
  <si>
    <t>Доходы от уплаты акцизов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</si>
  <si>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</si>
  <si>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</si>
  <si>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</si>
  <si>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</si>
  <si>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</si>
  <si>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</si>
  <si>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</si>
  <si>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</si>
  <si>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</si>
  <si>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</si>
  <si>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</si>
  <si>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</si>
  <si>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</si>
  <si>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</si>
  <si>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</si>
  <si>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</si>
  <si>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</si>
  <si>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(млн руб.)</t>
  </si>
  <si>
    <t xml:space="preserve">от  утвержденного бюджета в абсолютном выражении                          </t>
  </si>
  <si>
    <t xml:space="preserve">% исполнения бюджета                   </t>
  </si>
  <si>
    <t xml:space="preserve">от уточненного                 плана в абсолютном выражении                          </t>
  </si>
  <si>
    <t>Налоги на совокупный доход, всего</t>
  </si>
  <si>
    <t>в том числе налог, взимаемый в связи с прменением упрощенной системы налогообложения</t>
  </si>
  <si>
    <t>Отклонение фактического исполнения бюджета от плановых назначений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</si>
  <si>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</si>
  <si>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 прошлых лет</t>
  </si>
  <si>
    <r>
      <t>5</t>
    </r>
    <r>
      <rPr>
        <sz val="11"/>
        <rFont val="Times New Roman"/>
        <family val="1"/>
        <charset val="204"/>
      </rPr>
      <t xml:space="preserve">                                                         (гр.4 - гр.2) </t>
    </r>
  </si>
  <si>
    <r>
      <t>6</t>
    </r>
    <r>
      <rPr>
        <sz val="11"/>
        <rFont val="Times New Roman"/>
        <family val="1"/>
        <charset val="204"/>
      </rPr>
      <t xml:space="preserve">                                                                            (гр.4/ гр.2)</t>
    </r>
  </si>
  <si>
    <r>
      <t xml:space="preserve">7                                                    </t>
    </r>
    <r>
      <rPr>
        <sz val="11"/>
        <rFont val="Times New Roman"/>
        <family val="1"/>
        <charset val="204"/>
      </rPr>
      <t>(гр.4 - гр.3)</t>
    </r>
  </si>
  <si>
    <r>
      <t>8</t>
    </r>
    <r>
      <rPr>
        <sz val="11"/>
        <rFont val="Times New Roman"/>
        <family val="1"/>
        <charset val="204"/>
      </rPr>
      <t xml:space="preserve">                                                         (гр.4/ гр.3)</t>
    </r>
  </si>
  <si>
    <r>
      <t xml:space="preserve">9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(гр.4/ гр.2)</t>
    </r>
  </si>
  <si>
    <t>в том числе:</t>
  </si>
  <si>
    <t>ВСЕГО ДОХОДОВ</t>
  </si>
  <si>
    <t>Иные</t>
  </si>
  <si>
    <t>Доходы от оказания платных услуг  компенсации затрат государства</t>
  </si>
  <si>
    <t xml:space="preserve">                                                                                    </t>
  </si>
  <si>
    <t>Х</t>
  </si>
  <si>
    <t>Сведения об исполнении бюджета города Оренбурга по доходам за 2023 год</t>
  </si>
  <si>
    <t>Утвержденный  бюджет                                    по доходам на 2023 год</t>
  </si>
  <si>
    <t>Уточненный бюджет                                                               по доходам на 2023 год</t>
  </si>
  <si>
    <t>Фактическое исполнение бюджета за 2023 год</t>
  </si>
  <si>
    <r>
      <t xml:space="preserve">причины отклонения фактического исполнения от утвержденного бюджета на 2023 год по доходам,                                                                                                                                                                  где отклонения составили </t>
    </r>
    <r>
      <rPr>
        <sz val="12"/>
        <color rgb="FFC00000"/>
        <rFont val="Times New Roman"/>
        <family val="1"/>
        <charset val="204"/>
      </rPr>
      <t>на 5 процентов и более</t>
    </r>
  </si>
  <si>
    <t>Поступление  денежных средств в рамках соглашения о сотрудничестве между ПАО "Газпром нефть" ООО "Газпромнефть-Оренбург" и Администрацией города Оренбурга  в сумме  4,5 млн. руб.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</si>
  <si>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Поступления по данным  видам доходов не являются систематическими  и связаны с возмещением коммунальных услуг и возвратом дебиторской задолженности прошлых лет
</t>
  </si>
  <si>
    <t xml:space="preserve">                                                                                                               Рост величины  платежной  базы для исчисления платы
</t>
  </si>
  <si>
    <t xml:space="preserve">Уменьшение количества заявителей за совершением юридически значимых действий </t>
  </si>
  <si>
    <t>Безвозмездные поступления от других бюджетов бюджетной системы Российской Федерации</t>
  </si>
  <si>
    <t>Выкуп носит заявительный и нерегулярный характер</t>
  </si>
  <si>
    <t>Рост налогооблагаемой базы</t>
  </si>
  <si>
    <t xml:space="preserve">Рост налоговой базы и улучшение качества администрирования </t>
  </si>
  <si>
    <t>Введение с 01.01.2023 единого налогового счета  и подъем переплаты по налогу из бюджета, снижение кадастровой стоимости в связи с ее оспариванием</t>
  </si>
  <si>
    <t>Снижение количества разрешений на добычу охотничьих ресурсов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</si>
  <si>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Труднопрогнозируемые доходы, незапланированные денежные средства, уплачиваемые в целях возмещения вреда 
</t>
  </si>
  <si>
    <t>Увеличение числа инициативных проектов</t>
  </si>
  <si>
    <t>Труднопрогнозируемые доходы,увеличение объемов подакцизных товаров(продукции)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</si>
</sst>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Arial Cyr"/>
      <charset val="204"/>
    </font>
    <font>
      <sz val="1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164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0" fillId="0" borderId="0"/>
    <xf numFmtId="0" fontId="10" fillId="0" borderId="0"/>
    <xf numFmtId="0" fontId="10" fillId="0" borderId="0"/>
  </cellStyleXfs>
  <cellXfs count="63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12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 wrapText="1"/>
    </xf>
    <xf numFmtId="3" fontId="13" fillId="0" borderId="0" xfId="0" applyNumberFormat="1" applyFont="1" applyBorder="1" applyAlignment="1">
      <alignment horizontal="justify" vertical="center" wrapText="1"/>
    </xf>
    <xf numFmtId="3" fontId="8" fillId="0" borderId="0" xfId="0" applyNumberFormat="1" applyFont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center" wrapText="1"/>
    </xf>
    <xf numFmtId="0" fontId="18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9" fontId="12" fillId="0" borderId="1" xfId="4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165" fontId="20" fillId="0" borderId="1" xfId="1" applyNumberFormat="1" applyFont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right" vertical="center" wrapText="1"/>
    </xf>
    <xf numFmtId="9" fontId="20" fillId="0" borderId="1" xfId="4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justify" vertical="center" wrapText="1"/>
    </xf>
    <xf numFmtId="0" fontId="21" fillId="0" borderId="1" xfId="0" applyNumberFormat="1" applyFont="1" applyBorder="1" applyAlignment="1">
      <alignment horizontal="left" vertical="center" wrapText="1"/>
    </xf>
    <xf numFmtId="3" fontId="22" fillId="0" borderId="1" xfId="0" applyNumberFormat="1" applyFont="1" applyBorder="1" applyAlignment="1">
      <alignment horizontal="justify" vertical="center" wrapText="1"/>
    </xf>
    <xf numFmtId="3" fontId="18" fillId="0" borderId="1" xfId="0" applyNumberFormat="1" applyFont="1" applyBorder="1" applyAlignment="1">
      <alignment horizontal="justify" vertical="center" wrapText="1"/>
    </xf>
    <xf numFmtId="0" fontId="19" fillId="0" borderId="1" xfId="0" applyNumberFormat="1" applyFont="1" applyBorder="1" applyAlignment="1">
      <alignment horizontal="justify" vertical="center" wrapText="1"/>
    </xf>
    <xf numFmtId="3" fontId="19" fillId="0" borderId="1" xfId="0" applyNumberFormat="1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165" fontId="12" fillId="0" borderId="1" xfId="0" applyNumberFormat="1" applyFont="1" applyBorder="1" applyAlignment="1">
      <alignment vertical="center" wrapText="1"/>
    </xf>
    <xf numFmtId="9" fontId="20" fillId="0" borderId="1" xfId="4" applyNumberFormat="1" applyFont="1" applyBorder="1" applyAlignment="1">
      <alignment horizontal="right" vertical="center" wrapText="1"/>
    </xf>
    <xf numFmtId="9" fontId="12" fillId="0" borderId="1" xfId="4" applyNumberFormat="1" applyFont="1" applyBorder="1" applyAlignment="1">
      <alignment horizontal="right" vertical="center" wrapText="1"/>
    </xf>
    <xf numFmtId="165" fontId="20" fillId="0" borderId="1" xfId="2" applyNumberFormat="1" applyFont="1" applyBorder="1" applyAlignment="1">
      <alignment horizontal="right" vertical="center" wrapText="1"/>
    </xf>
    <xf numFmtId="165" fontId="20" fillId="0" borderId="1" xfId="5" applyNumberFormat="1" applyFont="1" applyBorder="1" applyAlignment="1">
      <alignment horizontal="right" vertical="center"/>
    </xf>
    <xf numFmtId="0" fontId="19" fillId="0" borderId="1" xfId="0" applyFont="1" applyBorder="1" applyAlignment="1">
      <alignment wrapText="1"/>
    </xf>
    <xf numFmtId="165" fontId="21" fillId="0" borderId="1" xfId="1" applyNumberFormat="1" applyFont="1" applyBorder="1" applyAlignment="1">
      <alignment horizontal="right" vertical="center" wrapText="1"/>
    </xf>
    <xf numFmtId="165" fontId="21" fillId="0" borderId="1" xfId="0" applyNumberFormat="1" applyFont="1" applyBorder="1" applyAlignment="1">
      <alignment horizontal="right" vertical="center" wrapText="1"/>
    </xf>
    <xf numFmtId="9" fontId="21" fillId="0" borderId="1" xfId="4" applyFont="1" applyBorder="1" applyAlignment="1">
      <alignment horizontal="right" vertical="center" wrapText="1"/>
    </xf>
    <xf numFmtId="0" fontId="19" fillId="0" borderId="1" xfId="0" applyFont="1" applyBorder="1" applyAlignment="1">
      <alignment horizontal="justify" vertical="center" readingOrder="1"/>
    </xf>
    <xf numFmtId="165" fontId="20" fillId="0" borderId="1" xfId="1" applyNumberFormat="1" applyFont="1" applyFill="1" applyBorder="1" applyAlignment="1">
      <alignment horizontal="right" vertical="center" wrapText="1"/>
    </xf>
    <xf numFmtId="0" fontId="23" fillId="0" borderId="1" xfId="0" applyFont="1" applyBorder="1" applyAlignment="1">
      <alignment vertical="center"/>
    </xf>
    <xf numFmtId="3" fontId="19" fillId="0" borderId="2" xfId="0" applyNumberFormat="1" applyFont="1" applyBorder="1" applyAlignment="1">
      <alignment horizontal="left" vertical="center" wrapText="1"/>
    </xf>
    <xf numFmtId="3" fontId="19" fillId="0" borderId="4" xfId="0" applyNumberFormat="1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Border="1" applyAlignment="1">
      <alignment horizontal="left" vertical="center" wrapText="1"/>
    </xf>
    <xf numFmtId="0" fontId="18" fillId="0" borderId="7" xfId="0" applyNumberFormat="1" applyFont="1" applyBorder="1" applyAlignment="1">
      <alignment horizontal="left" vertical="center" wrapText="1"/>
    </xf>
    <xf numFmtId="0" fontId="18" fillId="0" borderId="8" xfId="0" applyNumberFormat="1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2 2" xfId="6"/>
    <cellStyle name="Обычный 3" xfId="3"/>
    <cellStyle name="Обычный 3 2" xfId="9"/>
    <cellStyle name="Обычный 3 3" xfId="7"/>
    <cellStyle name="Обычный 4" xfId="8"/>
    <cellStyle name="Обычный 5" xfId="5"/>
    <cellStyle name="Процентный" xfId="4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zoomScaleNormal="100" workbookViewId="0">
      <selection activeCell="I33" sqref="I33"/>
    </sheetView>
  </sheetViews>
  <sheetFormatPr defaultRowHeight="18" x14ac:dyDescent="0.2"/>
  <cols>
    <col min="1" max="1" width="71.28515625" style="1" customWidth="1"/>
    <col min="2" max="2" width="15.85546875" style="1" customWidth="1"/>
    <col min="3" max="3" width="17.140625" style="1" customWidth="1"/>
    <col min="4" max="4" width="16.85546875" style="6" customWidth="1"/>
    <col min="5" max="5" width="14.85546875" style="6" customWidth="1"/>
    <col min="6" max="6" width="12" style="6" customWidth="1"/>
    <col min="7" max="7" width="14" style="6" customWidth="1"/>
    <col min="8" max="8" width="12" style="6" customWidth="1"/>
    <col min="9" max="9" width="69.85546875" style="6" customWidth="1"/>
    <col min="10" max="10" width="9.42578125" style="1" customWidth="1"/>
    <col min="11" max="16384" width="9.140625" style="1"/>
  </cols>
  <sheetData>
    <row r="1" spans="1:11" ht="28.5" customHeight="1" x14ac:dyDescent="0.2">
      <c r="A1" s="52" t="s">
        <v>42</v>
      </c>
      <c r="B1" s="52"/>
      <c r="C1" s="52"/>
      <c r="D1" s="52"/>
      <c r="E1" s="52"/>
      <c r="F1" s="52"/>
      <c r="G1" s="52"/>
      <c r="H1" s="52"/>
      <c r="I1" s="52"/>
    </row>
    <row r="2" spans="1:11" ht="16.5" customHeight="1" x14ac:dyDescent="0.3">
      <c r="A2" s="53" t="s">
        <v>22</v>
      </c>
      <c r="B2" s="53"/>
      <c r="C2" s="53"/>
      <c r="D2" s="53"/>
      <c r="E2" s="53"/>
      <c r="F2" s="53"/>
      <c r="G2" s="53"/>
      <c r="H2" s="53"/>
      <c r="I2" s="53"/>
      <c r="K2" s="1" t="s">
        <v>40</v>
      </c>
    </row>
    <row r="3" spans="1:11" ht="26.25" customHeight="1" x14ac:dyDescent="0.2">
      <c r="A3" s="54" t="s">
        <v>0</v>
      </c>
      <c r="B3" s="54" t="s">
        <v>43</v>
      </c>
      <c r="C3" s="54" t="s">
        <v>44</v>
      </c>
      <c r="D3" s="55" t="s">
        <v>45</v>
      </c>
      <c r="E3" s="56" t="s">
        <v>28</v>
      </c>
      <c r="F3" s="56"/>
      <c r="G3" s="56"/>
      <c r="H3" s="56"/>
      <c r="I3" s="56"/>
    </row>
    <row r="4" spans="1:11" s="2" customFormat="1" ht="80.25" customHeight="1" x14ac:dyDescent="0.2">
      <c r="A4" s="54"/>
      <c r="B4" s="54"/>
      <c r="C4" s="54"/>
      <c r="D4" s="55"/>
      <c r="E4" s="9" t="s">
        <v>23</v>
      </c>
      <c r="F4" s="16" t="s">
        <v>24</v>
      </c>
      <c r="G4" s="9" t="s">
        <v>25</v>
      </c>
      <c r="H4" s="9" t="s">
        <v>24</v>
      </c>
      <c r="I4" s="17" t="s">
        <v>46</v>
      </c>
    </row>
    <row r="5" spans="1:11" s="2" customFormat="1" ht="30.75" x14ac:dyDescent="0.2">
      <c r="A5" s="18">
        <v>1</v>
      </c>
      <c r="B5" s="18">
        <v>2</v>
      </c>
      <c r="C5" s="18">
        <v>3</v>
      </c>
      <c r="D5" s="18">
        <v>4</v>
      </c>
      <c r="E5" s="3" t="s">
        <v>31</v>
      </c>
      <c r="F5" s="3" t="s">
        <v>32</v>
      </c>
      <c r="G5" s="3" t="s">
        <v>33</v>
      </c>
      <c r="H5" s="3" t="s">
        <v>34</v>
      </c>
      <c r="I5" s="3" t="s">
        <v>35</v>
      </c>
    </row>
    <row r="6" spans="1:11" s="4" customFormat="1" ht="20.25" x14ac:dyDescent="0.2">
      <c r="A6" s="20" t="s">
        <v>1</v>
      </c>
      <c r="B6" s="21">
        <f>SUM(B8,B18)</f>
        <v>7868.3999999999987</v>
      </c>
      <c r="C6" s="21">
        <f>SUM(C8,C18)</f>
        <v>8271.2000000000007</v>
      </c>
      <c r="D6" s="21">
        <f>SUM(D8,D18)</f>
        <v>8233.6</v>
      </c>
      <c r="E6" s="21">
        <f t="shared" ref="E6:E35" si="0">SUM(D6-B6)</f>
        <v>365.20000000000164</v>
      </c>
      <c r="F6" s="22">
        <f>SUM(D6/B6)</f>
        <v>1.046413502109705</v>
      </c>
      <c r="G6" s="21">
        <f>SUM(D6-C6)</f>
        <v>-37.600000000000364</v>
      </c>
      <c r="H6" s="22">
        <f>SUM(D6/C6)</f>
        <v>0.99545410581294125</v>
      </c>
      <c r="I6" s="23"/>
      <c r="J6" s="11"/>
    </row>
    <row r="7" spans="1:11" s="4" customFormat="1" ht="20.25" customHeight="1" x14ac:dyDescent="0.2">
      <c r="A7" s="57" t="s">
        <v>36</v>
      </c>
      <c r="B7" s="58"/>
      <c r="C7" s="58"/>
      <c r="D7" s="58"/>
      <c r="E7" s="58"/>
      <c r="F7" s="58"/>
      <c r="G7" s="58"/>
      <c r="H7" s="58"/>
      <c r="I7" s="59"/>
      <c r="J7" s="11"/>
    </row>
    <row r="8" spans="1:11" s="4" customFormat="1" ht="20.25" x14ac:dyDescent="0.2">
      <c r="A8" s="20" t="s">
        <v>2</v>
      </c>
      <c r="B8" s="8">
        <f>SUM(B9:B11,B13:B16)</f>
        <v>6979.1999999999989</v>
      </c>
      <c r="C8" s="8">
        <f>SUM(C9:C11,C13:C16)</f>
        <v>7237.5</v>
      </c>
      <c r="D8" s="8">
        <f>SUM(D9:D11,D13:D17)</f>
        <v>7208.2</v>
      </c>
      <c r="E8" s="21">
        <f t="shared" si="0"/>
        <v>229.00000000000091</v>
      </c>
      <c r="F8" s="22">
        <f t="shared" ref="F8:F35" si="1">SUM(D8/B8)</f>
        <v>1.0328117835855113</v>
      </c>
      <c r="G8" s="21">
        <f t="shared" ref="G8:G25" si="2">SUM(D8-C8)</f>
        <v>-29.300000000000182</v>
      </c>
      <c r="H8" s="22">
        <f t="shared" ref="H8:H16" si="3">SUM(D8/C8)</f>
        <v>0.99595164075993092</v>
      </c>
      <c r="I8" s="23"/>
      <c r="J8" s="11"/>
    </row>
    <row r="9" spans="1:11" ht="20.25" x14ac:dyDescent="0.2">
      <c r="A9" s="24" t="s">
        <v>3</v>
      </c>
      <c r="B9" s="25">
        <v>3069</v>
      </c>
      <c r="C9" s="40">
        <v>3214.9</v>
      </c>
      <c r="D9" s="41">
        <v>3466.4</v>
      </c>
      <c r="E9" s="26">
        <f t="shared" si="0"/>
        <v>397.40000000000009</v>
      </c>
      <c r="F9" s="27">
        <f t="shared" si="1"/>
        <v>1.1294884327142392</v>
      </c>
      <c r="G9" s="26">
        <f t="shared" si="2"/>
        <v>251.5</v>
      </c>
      <c r="H9" s="27">
        <f t="shared" si="3"/>
        <v>1.0782294939189399</v>
      </c>
      <c r="I9" s="28" t="s">
        <v>53</v>
      </c>
      <c r="J9" s="12"/>
    </row>
    <row r="10" spans="1:11" ht="39.75" customHeight="1" x14ac:dyDescent="0.3">
      <c r="A10" s="24" t="s">
        <v>4</v>
      </c>
      <c r="B10" s="25">
        <v>57.1</v>
      </c>
      <c r="C10" s="25">
        <v>58.8</v>
      </c>
      <c r="D10" s="25">
        <v>68.400000000000006</v>
      </c>
      <c r="E10" s="26">
        <f t="shared" si="0"/>
        <v>11.300000000000004</v>
      </c>
      <c r="F10" s="27">
        <f>SUM(D10/B10)</f>
        <v>1.1978984238178634</v>
      </c>
      <c r="G10" s="26">
        <f t="shared" si="2"/>
        <v>9.6000000000000085</v>
      </c>
      <c r="H10" s="27">
        <f t="shared" si="3"/>
        <v>1.1632653061224492</v>
      </c>
      <c r="I10" s="42" t="s">
        <v>59</v>
      </c>
      <c r="J10" s="13"/>
    </row>
    <row r="11" spans="1:11" ht="20.25" x14ac:dyDescent="0.2">
      <c r="A11" s="24" t="s">
        <v>26</v>
      </c>
      <c r="B11" s="25">
        <v>2844.8</v>
      </c>
      <c r="C11" s="25">
        <v>2980.1</v>
      </c>
      <c r="D11" s="25">
        <v>2753.5</v>
      </c>
      <c r="E11" s="26">
        <f t="shared" si="0"/>
        <v>-91.300000000000182</v>
      </c>
      <c r="F11" s="27">
        <f t="shared" si="1"/>
        <v>0.96790635545556802</v>
      </c>
      <c r="G11" s="26">
        <f t="shared" si="2"/>
        <v>-226.59999999999991</v>
      </c>
      <c r="H11" s="27">
        <f t="shared" si="3"/>
        <v>0.92396228314486095</v>
      </c>
      <c r="I11" s="28"/>
      <c r="J11" s="12"/>
    </row>
    <row r="12" spans="1:11" s="10" customFormat="1" ht="33" x14ac:dyDescent="0.2">
      <c r="A12" s="29" t="s">
        <v>27</v>
      </c>
      <c r="B12" s="43">
        <v>2680.7</v>
      </c>
      <c r="C12" s="43">
        <v>2843.2</v>
      </c>
      <c r="D12" s="43">
        <v>2704.6</v>
      </c>
      <c r="E12" s="44">
        <f t="shared" si="0"/>
        <v>23.900000000000091</v>
      </c>
      <c r="F12" s="45">
        <f t="shared" si="1"/>
        <v>1.0089155817510351</v>
      </c>
      <c r="G12" s="44">
        <f t="shared" si="2"/>
        <v>-138.59999999999991</v>
      </c>
      <c r="H12" s="45">
        <f t="shared" si="3"/>
        <v>0.95125211029825552</v>
      </c>
      <c r="I12" s="30"/>
      <c r="J12" s="14"/>
    </row>
    <row r="13" spans="1:11" ht="40.5" customHeight="1" x14ac:dyDescent="0.2">
      <c r="A13" s="24" t="s">
        <v>5</v>
      </c>
      <c r="B13" s="25">
        <v>249.4</v>
      </c>
      <c r="C13" s="25">
        <v>249.4</v>
      </c>
      <c r="D13" s="25">
        <v>308.39999999999998</v>
      </c>
      <c r="E13" s="26">
        <f t="shared" si="0"/>
        <v>58.999999999999972</v>
      </c>
      <c r="F13" s="27">
        <f t="shared" si="1"/>
        <v>1.2365677626303127</v>
      </c>
      <c r="G13" s="26">
        <f t="shared" si="2"/>
        <v>58.999999999999972</v>
      </c>
      <c r="H13" s="27">
        <f t="shared" si="3"/>
        <v>1.2365677626303127</v>
      </c>
      <c r="I13" s="46" t="s">
        <v>54</v>
      </c>
      <c r="J13" s="13"/>
    </row>
    <row r="14" spans="1:11" ht="66.75" customHeight="1" x14ac:dyDescent="0.2">
      <c r="A14" s="24" t="s">
        <v>6</v>
      </c>
      <c r="B14" s="47">
        <v>588.20000000000005</v>
      </c>
      <c r="C14" s="47">
        <v>588.20000000000005</v>
      </c>
      <c r="D14" s="47">
        <v>472.9</v>
      </c>
      <c r="E14" s="26">
        <f t="shared" si="0"/>
        <v>-115.30000000000007</v>
      </c>
      <c r="F14" s="27">
        <f t="shared" si="1"/>
        <v>0.80397823869432161</v>
      </c>
      <c r="G14" s="26">
        <f t="shared" si="2"/>
        <v>-115.30000000000007</v>
      </c>
      <c r="H14" s="27">
        <f t="shared" si="3"/>
        <v>0.80397823869432161</v>
      </c>
      <c r="I14" s="28" t="s">
        <v>55</v>
      </c>
      <c r="J14" s="12"/>
    </row>
    <row r="15" spans="1:11" ht="38.25" customHeight="1" x14ac:dyDescent="0.2">
      <c r="A15" s="24" t="s">
        <v>7</v>
      </c>
      <c r="B15" s="25">
        <v>1.8</v>
      </c>
      <c r="C15" s="25">
        <v>1.8</v>
      </c>
      <c r="D15" s="25">
        <v>1.4</v>
      </c>
      <c r="E15" s="26">
        <f t="shared" si="0"/>
        <v>-0.40000000000000013</v>
      </c>
      <c r="F15" s="27">
        <f t="shared" si="1"/>
        <v>0.77777777777777768</v>
      </c>
      <c r="G15" s="26">
        <f t="shared" si="2"/>
        <v>-0.40000000000000013</v>
      </c>
      <c r="H15" s="27">
        <f t="shared" si="3"/>
        <v>0.77777777777777768</v>
      </c>
      <c r="I15" s="46" t="s">
        <v>56</v>
      </c>
      <c r="J15" s="13"/>
    </row>
    <row r="16" spans="1:11" ht="43.5" customHeight="1" x14ac:dyDescent="0.2">
      <c r="A16" s="24" t="s">
        <v>8</v>
      </c>
      <c r="B16" s="25">
        <v>168.9</v>
      </c>
      <c r="C16" s="25">
        <v>144.30000000000001</v>
      </c>
      <c r="D16" s="25">
        <v>137.1</v>
      </c>
      <c r="E16" s="26">
        <f t="shared" si="0"/>
        <v>-31.800000000000011</v>
      </c>
      <c r="F16" s="27">
        <f t="shared" si="1"/>
        <v>0.81172291296625221</v>
      </c>
      <c r="G16" s="26">
        <f t="shared" si="2"/>
        <v>-7.2000000000000171</v>
      </c>
      <c r="H16" s="27">
        <f t="shared" si="3"/>
        <v>0.95010395010394999</v>
      </c>
      <c r="I16" s="28" t="s">
        <v>50</v>
      </c>
      <c r="J16" s="12"/>
    </row>
    <row r="17" spans="1:10" ht="21" customHeight="1" x14ac:dyDescent="0.2">
      <c r="A17" s="24" t="s">
        <v>38</v>
      </c>
      <c r="B17" s="25">
        <v>0</v>
      </c>
      <c r="C17" s="25">
        <v>0</v>
      </c>
      <c r="D17" s="25">
        <v>0.1</v>
      </c>
      <c r="E17" s="26">
        <f t="shared" si="0"/>
        <v>0.1</v>
      </c>
      <c r="F17" s="27" t="s">
        <v>41</v>
      </c>
      <c r="G17" s="26">
        <f t="shared" si="2"/>
        <v>0.1</v>
      </c>
      <c r="H17" s="27" t="s">
        <v>41</v>
      </c>
      <c r="I17" s="28"/>
      <c r="J17" s="12"/>
    </row>
    <row r="18" spans="1:10" s="4" customFormat="1" ht="20.25" x14ac:dyDescent="0.2">
      <c r="A18" s="20" t="s">
        <v>9</v>
      </c>
      <c r="B18" s="8">
        <f>SUM(B19:B24)</f>
        <v>889.19999999999993</v>
      </c>
      <c r="C18" s="8">
        <f>SUM(C19:C24)</f>
        <v>1033.7</v>
      </c>
      <c r="D18" s="8">
        <f>SUM(D19:D24)</f>
        <v>1025.3999999999999</v>
      </c>
      <c r="E18" s="21">
        <f t="shared" si="0"/>
        <v>136.19999999999993</v>
      </c>
      <c r="F18" s="22">
        <f t="shared" si="1"/>
        <v>1.1531713900134952</v>
      </c>
      <c r="G18" s="21">
        <f t="shared" si="2"/>
        <v>-8.3000000000001819</v>
      </c>
      <c r="H18" s="22">
        <f t="shared" ref="H18:H25" si="4">SUM(D18/C18)</f>
        <v>0.99197059108058416</v>
      </c>
      <c r="I18" s="31"/>
      <c r="J18" s="15"/>
    </row>
    <row r="19" spans="1:10" ht="102.75" customHeight="1" x14ac:dyDescent="0.2">
      <c r="A19" s="32" t="s">
        <v>10</v>
      </c>
      <c r="B19" s="25">
        <v>657.8</v>
      </c>
      <c r="C19" s="25">
        <v>615</v>
      </c>
      <c r="D19" s="25">
        <v>631.79999999999995</v>
      </c>
      <c r="E19" s="26">
        <f t="shared" si="0"/>
        <v>-26</v>
      </c>
      <c r="F19" s="27">
        <f t="shared" si="1"/>
        <v>0.96047430830039526</v>
      </c>
      <c r="G19" s="26">
        <f t="shared" si="2"/>
        <v>16.799999999999955</v>
      </c>
      <c r="H19" s="27">
        <f t="shared" si="4"/>
        <v>1.0273170731707317</v>
      </c>
      <c r="I19" s="46"/>
      <c r="J19" s="12"/>
    </row>
    <row r="20" spans="1:10" ht="38.25" customHeight="1" x14ac:dyDescent="0.2">
      <c r="A20" s="32" t="s">
        <v>11</v>
      </c>
      <c r="B20" s="25">
        <v>6.4</v>
      </c>
      <c r="C20" s="25">
        <v>56.3</v>
      </c>
      <c r="D20" s="25">
        <v>78.400000000000006</v>
      </c>
      <c r="E20" s="26">
        <f t="shared" si="0"/>
        <v>72</v>
      </c>
      <c r="F20" s="27">
        <f t="shared" si="1"/>
        <v>12.25</v>
      </c>
      <c r="G20" s="26">
        <f t="shared" si="2"/>
        <v>22.100000000000009</v>
      </c>
      <c r="H20" s="27">
        <f t="shared" si="4"/>
        <v>1.3925399644760215</v>
      </c>
      <c r="I20" s="28" t="s">
        <v>49</v>
      </c>
      <c r="J20" s="13"/>
    </row>
    <row r="21" spans="1:10" ht="112.5" x14ac:dyDescent="0.2">
      <c r="A21" s="32" t="s">
        <v>39</v>
      </c>
      <c r="B21" s="25">
        <v>6.1</v>
      </c>
      <c r="C21" s="25">
        <v>17</v>
      </c>
      <c r="D21" s="25">
        <v>20.7</v>
      </c>
      <c r="E21" s="26">
        <f t="shared" si="0"/>
        <v>14.6</v>
      </c>
      <c r="F21" s="27">
        <f t="shared" si="1"/>
        <v>3.3934426229508197</v>
      </c>
      <c r="G21" s="26">
        <f t="shared" si="2"/>
        <v>3.6999999999999993</v>
      </c>
      <c r="H21" s="27">
        <f t="shared" si="4"/>
        <v>1.2176470588235293</v>
      </c>
      <c r="I21" s="33" t="s">
        <v>48</v>
      </c>
    </row>
    <row r="22" spans="1:10" ht="37.5" x14ac:dyDescent="0.2">
      <c r="A22" s="32" t="s">
        <v>12</v>
      </c>
      <c r="B22" s="25">
        <v>191.8</v>
      </c>
      <c r="C22" s="25">
        <v>300.89999999999998</v>
      </c>
      <c r="D22" s="25">
        <v>240.6</v>
      </c>
      <c r="E22" s="26">
        <f t="shared" si="0"/>
        <v>48.799999999999983</v>
      </c>
      <c r="F22" s="27">
        <f t="shared" si="1"/>
        <v>1.2544316996871741</v>
      </c>
      <c r="G22" s="26">
        <f t="shared" si="2"/>
        <v>-60.299999999999983</v>
      </c>
      <c r="H22" s="27">
        <f t="shared" si="4"/>
        <v>0.79960119641076777</v>
      </c>
      <c r="I22" s="34" t="s">
        <v>52</v>
      </c>
    </row>
    <row r="23" spans="1:10" ht="89.25" customHeight="1" x14ac:dyDescent="0.2">
      <c r="A23" s="32" t="s">
        <v>13</v>
      </c>
      <c r="B23" s="25">
        <v>24</v>
      </c>
      <c r="C23" s="25">
        <v>40.6</v>
      </c>
      <c r="D23" s="25">
        <v>49.8</v>
      </c>
      <c r="E23" s="26">
        <f t="shared" si="0"/>
        <v>25.799999999999997</v>
      </c>
      <c r="F23" s="27">
        <f t="shared" si="1"/>
        <v>2.0749999999999997</v>
      </c>
      <c r="G23" s="26">
        <f t="shared" si="2"/>
        <v>9.1999999999999957</v>
      </c>
      <c r="H23" s="27">
        <f t="shared" si="4"/>
        <v>1.2266009852216748</v>
      </c>
      <c r="I23" s="34" t="s">
        <v>57</v>
      </c>
    </row>
    <row r="24" spans="1:10" ht="37.5" customHeight="1" x14ac:dyDescent="0.2">
      <c r="A24" s="34" t="s">
        <v>14</v>
      </c>
      <c r="B24" s="47">
        <v>3.1</v>
      </c>
      <c r="C24" s="47">
        <v>3.9</v>
      </c>
      <c r="D24" s="47">
        <v>4.0999999999999996</v>
      </c>
      <c r="E24" s="26">
        <f t="shared" si="0"/>
        <v>0.99999999999999956</v>
      </c>
      <c r="F24" s="27">
        <f t="shared" si="1"/>
        <v>1.3225806451612903</v>
      </c>
      <c r="G24" s="26">
        <f t="shared" si="2"/>
        <v>0.19999999999999973</v>
      </c>
      <c r="H24" s="27">
        <f t="shared" si="4"/>
        <v>1.0512820512820513</v>
      </c>
      <c r="I24" s="48" t="s">
        <v>58</v>
      </c>
      <c r="J24" s="12"/>
    </row>
    <row r="25" spans="1:10" s="4" customFormat="1" ht="24.75" customHeight="1" x14ac:dyDescent="0.2">
      <c r="A25" s="35" t="s">
        <v>15</v>
      </c>
      <c r="B25" s="8">
        <f>SUM(B27:B34)</f>
        <v>15205.000000000002</v>
      </c>
      <c r="C25" s="8">
        <f>SUM(C27:C34)</f>
        <v>15734.7</v>
      </c>
      <c r="D25" s="8">
        <f>SUM(D27:D34)</f>
        <v>15703.7</v>
      </c>
      <c r="E25" s="21">
        <f t="shared" si="0"/>
        <v>498.69999999999891</v>
      </c>
      <c r="F25" s="22">
        <f t="shared" si="1"/>
        <v>1.0327984215718513</v>
      </c>
      <c r="G25" s="21">
        <f t="shared" si="2"/>
        <v>-31</v>
      </c>
      <c r="H25" s="22">
        <f t="shared" si="4"/>
        <v>0.99802983215441032</v>
      </c>
      <c r="I25" s="31"/>
      <c r="J25" s="15"/>
    </row>
    <row r="26" spans="1:10" s="4" customFormat="1" ht="20.25" customHeight="1" x14ac:dyDescent="0.2">
      <c r="A26" s="60" t="s">
        <v>36</v>
      </c>
      <c r="B26" s="61"/>
      <c r="C26" s="61"/>
      <c r="D26" s="61"/>
      <c r="E26" s="61"/>
      <c r="F26" s="61"/>
      <c r="G26" s="61"/>
      <c r="H26" s="61"/>
      <c r="I26" s="62"/>
      <c r="J26" s="15"/>
    </row>
    <row r="27" spans="1:10" ht="39" x14ac:dyDescent="0.2">
      <c r="A27" s="19" t="s">
        <v>16</v>
      </c>
      <c r="B27" s="25">
        <v>1377.7</v>
      </c>
      <c r="C27" s="25">
        <v>1868.4</v>
      </c>
      <c r="D27" s="25">
        <v>1868.4</v>
      </c>
      <c r="E27" s="26">
        <f t="shared" si="0"/>
        <v>490.70000000000005</v>
      </c>
      <c r="F27" s="27">
        <f t="shared" si="1"/>
        <v>1.3561733323655367</v>
      </c>
      <c r="G27" s="26">
        <f t="shared" ref="G27:G35" si="5">SUM(D27-C27)</f>
        <v>0</v>
      </c>
      <c r="H27" s="38">
        <f>SUM(D27/C27)</f>
        <v>1</v>
      </c>
      <c r="I27" s="49" t="s">
        <v>51</v>
      </c>
      <c r="J27" s="12"/>
    </row>
    <row r="28" spans="1:10" ht="39" x14ac:dyDescent="0.2">
      <c r="A28" s="19" t="s">
        <v>17</v>
      </c>
      <c r="B28" s="25">
        <v>8117.4</v>
      </c>
      <c r="C28" s="25">
        <v>7865</v>
      </c>
      <c r="D28" s="25">
        <v>7839.3</v>
      </c>
      <c r="E28" s="26">
        <f t="shared" si="0"/>
        <v>-278.09999999999945</v>
      </c>
      <c r="F28" s="27">
        <f t="shared" si="1"/>
        <v>0.9657402616601376</v>
      </c>
      <c r="G28" s="26">
        <f t="shared" si="5"/>
        <v>-25.699999999999818</v>
      </c>
      <c r="H28" s="38">
        <f>SUM(D28/C28)</f>
        <v>0.99673235855054043</v>
      </c>
      <c r="I28" s="50"/>
      <c r="J28" s="12"/>
    </row>
    <row r="29" spans="1:10" ht="39" x14ac:dyDescent="0.2">
      <c r="A29" s="19" t="s">
        <v>18</v>
      </c>
      <c r="B29" s="25">
        <v>5456.8</v>
      </c>
      <c r="C29" s="25">
        <v>5732.8</v>
      </c>
      <c r="D29" s="25">
        <v>5744.4</v>
      </c>
      <c r="E29" s="26">
        <f t="shared" si="0"/>
        <v>287.59999999999945</v>
      </c>
      <c r="F29" s="27">
        <f t="shared" si="1"/>
        <v>1.0527048819821139</v>
      </c>
      <c r="G29" s="26">
        <f t="shared" si="5"/>
        <v>11.599999999999454</v>
      </c>
      <c r="H29" s="38">
        <f>SUM(D29/C29)</f>
        <v>1.0020234440413061</v>
      </c>
      <c r="I29" s="50"/>
      <c r="J29" s="12"/>
    </row>
    <row r="30" spans="1:10" ht="20.25" x14ac:dyDescent="0.2">
      <c r="A30" s="19" t="s">
        <v>19</v>
      </c>
      <c r="B30" s="25">
        <v>252.6</v>
      </c>
      <c r="C30" s="25">
        <v>263.5</v>
      </c>
      <c r="D30" s="25">
        <v>261.3</v>
      </c>
      <c r="E30" s="26">
        <f t="shared" si="0"/>
        <v>8.7000000000000171</v>
      </c>
      <c r="F30" s="27">
        <f t="shared" si="1"/>
        <v>1.0344418052256532</v>
      </c>
      <c r="G30" s="26">
        <f t="shared" si="5"/>
        <v>-2.1999999999999886</v>
      </c>
      <c r="H30" s="38">
        <f>SUM(D30/C30)</f>
        <v>0.99165085388994312</v>
      </c>
      <c r="I30" s="51"/>
      <c r="J30" s="12"/>
    </row>
    <row r="31" spans="1:10" ht="78" customHeight="1" x14ac:dyDescent="0.2">
      <c r="A31" s="19" t="s">
        <v>20</v>
      </c>
      <c r="B31" s="25">
        <v>0.4</v>
      </c>
      <c r="C31" s="25">
        <v>4.9000000000000004</v>
      </c>
      <c r="D31" s="25">
        <v>4.7</v>
      </c>
      <c r="E31" s="26">
        <f t="shared" si="0"/>
        <v>4.3</v>
      </c>
      <c r="F31" s="27">
        <f t="shared" si="1"/>
        <v>11.75</v>
      </c>
      <c r="G31" s="26">
        <f t="shared" si="5"/>
        <v>-0.20000000000000018</v>
      </c>
      <c r="H31" s="38">
        <f>SUM(D31/C31)</f>
        <v>0.95918367346938771</v>
      </c>
      <c r="I31" s="28" t="s">
        <v>47</v>
      </c>
      <c r="J31" s="12"/>
    </row>
    <row r="32" spans="1:10" ht="27.75" customHeight="1" x14ac:dyDescent="0.2">
      <c r="A32" s="19" t="s">
        <v>21</v>
      </c>
      <c r="B32" s="25">
        <v>0.1</v>
      </c>
      <c r="C32" s="25">
        <v>0.1</v>
      </c>
      <c r="D32" s="25">
        <v>0</v>
      </c>
      <c r="E32" s="26">
        <f t="shared" si="0"/>
        <v>-0.1</v>
      </c>
      <c r="F32" s="27" t="s">
        <v>41</v>
      </c>
      <c r="G32" s="26">
        <f t="shared" si="5"/>
        <v>-0.1</v>
      </c>
      <c r="H32" s="38" t="s">
        <v>41</v>
      </c>
      <c r="I32" s="28"/>
      <c r="J32" s="12"/>
    </row>
    <row r="33" spans="1:10" ht="108" customHeight="1" x14ac:dyDescent="0.2">
      <c r="A33" s="19" t="s">
        <v>30</v>
      </c>
      <c r="B33" s="25">
        <v>0</v>
      </c>
      <c r="C33" s="25">
        <v>0</v>
      </c>
      <c r="D33" s="25">
        <v>6.7</v>
      </c>
      <c r="E33" s="26">
        <f t="shared" si="0"/>
        <v>6.7</v>
      </c>
      <c r="F33" s="27" t="s">
        <v>41</v>
      </c>
      <c r="G33" s="26">
        <f t="shared" si="5"/>
        <v>6.7</v>
      </c>
      <c r="H33" s="38" t="s">
        <v>41</v>
      </c>
      <c r="I33" s="28"/>
      <c r="J33" s="12"/>
    </row>
    <row r="34" spans="1:10" ht="69.75" customHeight="1" x14ac:dyDescent="0.2">
      <c r="A34" s="19" t="s">
        <v>29</v>
      </c>
      <c r="B34" s="25">
        <v>0</v>
      </c>
      <c r="C34" s="25">
        <v>0</v>
      </c>
      <c r="D34" s="25">
        <v>-21.1</v>
      </c>
      <c r="E34" s="26">
        <f t="shared" si="0"/>
        <v>-21.1</v>
      </c>
      <c r="F34" s="27" t="s">
        <v>41</v>
      </c>
      <c r="G34" s="26">
        <f t="shared" si="5"/>
        <v>-21.1</v>
      </c>
      <c r="H34" s="38" t="s">
        <v>41</v>
      </c>
      <c r="I34" s="28"/>
      <c r="J34" s="12"/>
    </row>
    <row r="35" spans="1:10" s="5" customFormat="1" ht="30" customHeight="1" x14ac:dyDescent="0.2">
      <c r="A35" s="36" t="s">
        <v>37</v>
      </c>
      <c r="B35" s="37">
        <f>SUM(B6,B25)</f>
        <v>23073.4</v>
      </c>
      <c r="C35" s="37">
        <f>SUM(C6,C25)</f>
        <v>24005.9</v>
      </c>
      <c r="D35" s="37">
        <f>SUM(D6,D25)</f>
        <v>23937.300000000003</v>
      </c>
      <c r="E35" s="21">
        <f t="shared" si="0"/>
        <v>863.90000000000146</v>
      </c>
      <c r="F35" s="22">
        <f t="shared" si="1"/>
        <v>1.0374413827177615</v>
      </c>
      <c r="G35" s="21">
        <f t="shared" si="5"/>
        <v>-68.599999999998545</v>
      </c>
      <c r="H35" s="39">
        <f>SUM(D35/C35)</f>
        <v>0.9971423691675797</v>
      </c>
      <c r="I35" s="31"/>
      <c r="J35" s="15"/>
    </row>
    <row r="36" spans="1:10" x14ac:dyDescent="0.2">
      <c r="D36" s="7"/>
    </row>
    <row r="37" spans="1:10" x14ac:dyDescent="0.2">
      <c r="D37" s="7"/>
    </row>
    <row r="38" spans="1:10" x14ac:dyDescent="0.2">
      <c r="D38" s="7"/>
    </row>
    <row r="39" spans="1:10" x14ac:dyDescent="0.2">
      <c r="D39" s="7"/>
    </row>
    <row r="40" spans="1:10" x14ac:dyDescent="0.2">
      <c r="D40" s="7"/>
    </row>
  </sheetData>
  <mergeCells count="10">
    <mergeCell ref="I27:I30"/>
    <mergeCell ref="A1:I1"/>
    <mergeCell ref="A2:I2"/>
    <mergeCell ref="A3:A4"/>
    <mergeCell ref="B3:B4"/>
    <mergeCell ref="C3:C4"/>
    <mergeCell ref="D3:D4"/>
    <mergeCell ref="E3:I3"/>
    <mergeCell ref="A7:I7"/>
    <mergeCell ref="A26:I26"/>
  </mergeCells>
  <pageMargins left="0.55118110236220474" right="0.39370078740157483" top="0.82" bottom="0.65" header="0.15748031496062992" footer="0"/>
  <pageSetup paperSize="9" scale="5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01.01.2021 исполнение доход</vt:lpstr>
      <vt:lpstr>'01.01.2021 исполнение доход'!Заголовки_для_печати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2024-04-26T04:14:01Z</cp:lastPrinted>
  <dcterms:created xsi:type="dcterms:W3CDTF">2020-06-22T07:43:24Z</dcterms:created>
  <dcterms:modified xsi:type="dcterms:W3CDTF">2024-04-26T06:14:17Z</dcterms:modified>
</cp:coreProperties>
</file>